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ken\Desktop\2024　支部様式集\04　学校別登録用紙　①-(1)主部会　①-(2)主部会〔支部費無し〕\"/>
    </mc:Choice>
  </mc:AlternateContent>
  <xr:revisionPtr revIDLastSave="0" documentId="13_ncr:1_{77A4AE66-237B-493F-AEA2-14BB17370FC9}" xr6:coauthVersionLast="47" xr6:coauthVersionMax="47" xr10:uidLastSave="{00000000-0000-0000-0000-000000000000}"/>
  <bookViews>
    <workbookView xWindow="-108" yWindow="-108" windowWidth="23256" windowHeight="12576" xr2:uid="{6ABC9249-A908-45A6-91ED-8CB7FAF95A19}"/>
  </bookViews>
  <sheets>
    <sheet name="学校別会員名簿" sheetId="6" r:id="rId1"/>
  </sheets>
  <calcPr calcId="191029" iterateDelta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7" i="6" l="1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Q31" i="6"/>
  <c r="Q30" i="6"/>
  <c r="Q29" i="6"/>
  <c r="Q28" i="6"/>
  <c r="Q27" i="6"/>
  <c r="Q26" i="6"/>
  <c r="Q25" i="6"/>
  <c r="Q24" i="6"/>
  <c r="Q23" i="6"/>
  <c r="Q22" i="6"/>
  <c r="Q21" i="6"/>
  <c r="Q20" i="6"/>
  <c r="Q19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</calcChain>
</file>

<file path=xl/sharedStrings.xml><?xml version="1.0" encoding="utf-8"?>
<sst xmlns="http://schemas.openxmlformats.org/spreadsheetml/2006/main" count="157" uniqueCount="127">
  <si>
    <t>小　国</t>
    <rPh sb="0" eb="1">
      <t>ショウ</t>
    </rPh>
    <rPh sb="2" eb="3">
      <t>コク</t>
    </rPh>
    <phoneticPr fontId="1"/>
  </si>
  <si>
    <t>小　社</t>
    <rPh sb="0" eb="1">
      <t>ショウ</t>
    </rPh>
    <rPh sb="2" eb="3">
      <t>シャ</t>
    </rPh>
    <phoneticPr fontId="1"/>
  </si>
  <si>
    <t>小　算</t>
    <rPh sb="0" eb="1">
      <t>ショウ</t>
    </rPh>
    <rPh sb="2" eb="3">
      <t>サン</t>
    </rPh>
    <phoneticPr fontId="1"/>
  </si>
  <si>
    <t>小　理</t>
    <rPh sb="0" eb="1">
      <t>ショウ</t>
    </rPh>
    <rPh sb="2" eb="3">
      <t>リ</t>
    </rPh>
    <phoneticPr fontId="1"/>
  </si>
  <si>
    <t>小生活</t>
    <rPh sb="0" eb="1">
      <t>ショウ</t>
    </rPh>
    <rPh sb="1" eb="3">
      <t>セイカツ</t>
    </rPh>
    <phoneticPr fontId="1"/>
  </si>
  <si>
    <t>小　音</t>
    <rPh sb="0" eb="1">
      <t>ショウ</t>
    </rPh>
    <rPh sb="2" eb="3">
      <t>オン</t>
    </rPh>
    <phoneticPr fontId="1"/>
  </si>
  <si>
    <t>小　図</t>
    <rPh sb="0" eb="1">
      <t>ショウ</t>
    </rPh>
    <rPh sb="2" eb="3">
      <t>ズ</t>
    </rPh>
    <phoneticPr fontId="1"/>
  </si>
  <si>
    <t>小　家</t>
    <rPh sb="0" eb="1">
      <t>ショウ</t>
    </rPh>
    <rPh sb="2" eb="3">
      <t>イエ</t>
    </rPh>
    <phoneticPr fontId="1"/>
  </si>
  <si>
    <t>小　体</t>
    <rPh sb="0" eb="1">
      <t>ショウ</t>
    </rPh>
    <rPh sb="2" eb="3">
      <t>タイ</t>
    </rPh>
    <phoneticPr fontId="1"/>
  </si>
  <si>
    <t>中　国</t>
    <rPh sb="0" eb="1">
      <t>チュウ</t>
    </rPh>
    <rPh sb="2" eb="3">
      <t>コク</t>
    </rPh>
    <phoneticPr fontId="1"/>
  </si>
  <si>
    <t>中　社</t>
    <rPh sb="0" eb="1">
      <t>チュウ</t>
    </rPh>
    <rPh sb="2" eb="3">
      <t>シャ</t>
    </rPh>
    <phoneticPr fontId="1"/>
  </si>
  <si>
    <t>中　数</t>
    <rPh sb="0" eb="1">
      <t>チュウ</t>
    </rPh>
    <rPh sb="2" eb="3">
      <t>スウ</t>
    </rPh>
    <phoneticPr fontId="1"/>
  </si>
  <si>
    <t>中　理</t>
    <rPh sb="0" eb="1">
      <t>チュウ</t>
    </rPh>
    <rPh sb="2" eb="3">
      <t>リ</t>
    </rPh>
    <phoneticPr fontId="1"/>
  </si>
  <si>
    <t>中　音</t>
    <rPh sb="0" eb="1">
      <t>チュウ</t>
    </rPh>
    <rPh sb="2" eb="3">
      <t>オン</t>
    </rPh>
    <phoneticPr fontId="1"/>
  </si>
  <si>
    <t>中　美</t>
    <rPh sb="0" eb="1">
      <t>チュウ</t>
    </rPh>
    <rPh sb="2" eb="3">
      <t>ビ</t>
    </rPh>
    <phoneticPr fontId="1"/>
  </si>
  <si>
    <t>中保体</t>
    <rPh sb="0" eb="1">
      <t>チュウ</t>
    </rPh>
    <rPh sb="1" eb="3">
      <t>ホタイ</t>
    </rPh>
    <phoneticPr fontId="1"/>
  </si>
  <si>
    <t>中技家</t>
    <rPh sb="0" eb="1">
      <t>チュウ</t>
    </rPh>
    <rPh sb="1" eb="3">
      <t>ギカ</t>
    </rPh>
    <phoneticPr fontId="1"/>
  </si>
  <si>
    <t>小中英</t>
    <rPh sb="0" eb="2">
      <t>ショウチュウ</t>
    </rPh>
    <rPh sb="2" eb="3">
      <t>エイ</t>
    </rPh>
    <phoneticPr fontId="1"/>
  </si>
  <si>
    <t>図書館</t>
    <rPh sb="0" eb="3">
      <t>トショカン</t>
    </rPh>
    <phoneticPr fontId="1"/>
  </si>
  <si>
    <t>特別支援</t>
    <rPh sb="0" eb="2">
      <t>トクベツ</t>
    </rPh>
    <rPh sb="2" eb="4">
      <t>シエン</t>
    </rPh>
    <phoneticPr fontId="1"/>
  </si>
  <si>
    <t>道　徳</t>
    <rPh sb="0" eb="1">
      <t>ミチ</t>
    </rPh>
    <rPh sb="2" eb="3">
      <t>トク</t>
    </rPh>
    <phoneticPr fontId="1"/>
  </si>
  <si>
    <t>特活進路</t>
    <rPh sb="0" eb="2">
      <t>トッカツ</t>
    </rPh>
    <rPh sb="2" eb="4">
      <t>シンロ</t>
    </rPh>
    <phoneticPr fontId="1"/>
  </si>
  <si>
    <t>国際理解</t>
    <rPh sb="0" eb="2">
      <t>コクサイ</t>
    </rPh>
    <rPh sb="2" eb="4">
      <t>リカイ</t>
    </rPh>
    <phoneticPr fontId="1"/>
  </si>
  <si>
    <t>養　教</t>
    <rPh sb="0" eb="1">
      <t>ヨウ</t>
    </rPh>
    <rPh sb="2" eb="3">
      <t>キョウ</t>
    </rPh>
    <phoneticPr fontId="1"/>
  </si>
  <si>
    <t>栄　養</t>
    <rPh sb="0" eb="1">
      <t>サカエ</t>
    </rPh>
    <rPh sb="2" eb="3">
      <t>ヨウ</t>
    </rPh>
    <phoneticPr fontId="1"/>
  </si>
  <si>
    <t>令和</t>
    <rPh sb="0" eb="2">
      <t>レイワ</t>
    </rPh>
    <phoneticPr fontId="1"/>
  </si>
  <si>
    <t>年度</t>
    <rPh sb="0" eb="2">
      <t>ネンド</t>
    </rPh>
    <phoneticPr fontId="1"/>
  </si>
  <si>
    <t>NO.</t>
    <phoneticPr fontId="1"/>
  </si>
  <si>
    <t>支部№</t>
    <rPh sb="0" eb="2">
      <t>シブ</t>
    </rPh>
    <phoneticPr fontId="1"/>
  </si>
  <si>
    <t>学校№</t>
    <rPh sb="0" eb="2">
      <t>ガッコウ</t>
    </rPh>
    <phoneticPr fontId="1"/>
  </si>
  <si>
    <t>勤務校名</t>
    <rPh sb="0" eb="2">
      <t>キンム</t>
    </rPh>
    <rPh sb="2" eb="4">
      <t>コウメイ</t>
    </rPh>
    <phoneticPr fontId="1"/>
  </si>
  <si>
    <t>職名・学年</t>
    <rPh sb="0" eb="2">
      <t>ショクメイ</t>
    </rPh>
    <rPh sb="3" eb="5">
      <t>ガクネン</t>
    </rPh>
    <phoneticPr fontId="1"/>
  </si>
  <si>
    <t>氏　　　名</t>
    <rPh sb="0" eb="1">
      <t>シ</t>
    </rPh>
    <rPh sb="4" eb="5">
      <t>メイ</t>
    </rPh>
    <phoneticPr fontId="1"/>
  </si>
  <si>
    <t>備考１</t>
    <rPh sb="0" eb="2">
      <t>ビコウ</t>
    </rPh>
    <phoneticPr fontId="1"/>
  </si>
  <si>
    <t>備考２</t>
    <rPh sb="0" eb="2">
      <t>ビコウ</t>
    </rPh>
    <phoneticPr fontId="1"/>
  </si>
  <si>
    <t>校長</t>
    <rPh sb="0" eb="2">
      <t>コウチョウ</t>
    </rPh>
    <phoneticPr fontId="1"/>
  </si>
  <si>
    <t>岐阜市</t>
  </si>
  <si>
    <t>部会名</t>
    <rPh sb="0" eb="2">
      <t>ブカイ</t>
    </rPh>
    <rPh sb="2" eb="3">
      <t>メイ</t>
    </rPh>
    <phoneticPr fontId="1"/>
  </si>
  <si>
    <t>事務</t>
    <rPh sb="0" eb="2">
      <t>ジム</t>
    </rPh>
    <phoneticPr fontId="1"/>
  </si>
  <si>
    <t>大垣市</t>
  </si>
  <si>
    <t>教頭</t>
    <rPh sb="0" eb="2">
      <t>キョウトウ</t>
    </rPh>
    <phoneticPr fontId="1"/>
  </si>
  <si>
    <t>教務主任</t>
    <rPh sb="0" eb="2">
      <t>キョウム</t>
    </rPh>
    <rPh sb="2" eb="4">
      <t>シュニン</t>
    </rPh>
    <phoneticPr fontId="1"/>
  </si>
  <si>
    <t>主幹教諭</t>
    <rPh sb="0" eb="2">
      <t>シュカン</t>
    </rPh>
    <rPh sb="2" eb="4">
      <t>キョウユ</t>
    </rPh>
    <phoneticPr fontId="1"/>
  </si>
  <si>
    <t>生徒指導</t>
    <rPh sb="0" eb="2">
      <t>セイト</t>
    </rPh>
    <rPh sb="2" eb="4">
      <t>シドウ</t>
    </rPh>
    <phoneticPr fontId="1"/>
  </si>
  <si>
    <t>養護教諭</t>
    <rPh sb="0" eb="2">
      <t>ヨウゴ</t>
    </rPh>
    <rPh sb="2" eb="4">
      <t>キョウユ</t>
    </rPh>
    <phoneticPr fontId="1"/>
  </si>
  <si>
    <t>栄養</t>
    <rPh sb="0" eb="2">
      <t>エイヨウ</t>
    </rPh>
    <phoneticPr fontId="1"/>
  </si>
  <si>
    <t>１年担任</t>
    <rPh sb="1" eb="2">
      <t>ネン</t>
    </rPh>
    <rPh sb="2" eb="4">
      <t>タンニン</t>
    </rPh>
    <phoneticPr fontId="1"/>
  </si>
  <si>
    <t>１年主任</t>
    <rPh sb="1" eb="2">
      <t>ネン</t>
    </rPh>
    <rPh sb="2" eb="4">
      <t>シュニン</t>
    </rPh>
    <phoneticPr fontId="1"/>
  </si>
  <si>
    <t>１年F</t>
    <rPh sb="1" eb="2">
      <t>ネン</t>
    </rPh>
    <phoneticPr fontId="1"/>
  </si>
  <si>
    <t>２年主任</t>
    <rPh sb="1" eb="2">
      <t>ネン</t>
    </rPh>
    <rPh sb="2" eb="4">
      <t>シュニン</t>
    </rPh>
    <phoneticPr fontId="1"/>
  </si>
  <si>
    <t>２年担任</t>
    <rPh sb="1" eb="2">
      <t>ネン</t>
    </rPh>
    <rPh sb="2" eb="4">
      <t>タンニン</t>
    </rPh>
    <phoneticPr fontId="1"/>
  </si>
  <si>
    <t>２年F</t>
    <rPh sb="1" eb="2">
      <t>ネン</t>
    </rPh>
    <phoneticPr fontId="1"/>
  </si>
  <si>
    <t>３年主任</t>
    <rPh sb="1" eb="2">
      <t>ネン</t>
    </rPh>
    <rPh sb="2" eb="4">
      <t>シュニン</t>
    </rPh>
    <phoneticPr fontId="1"/>
  </si>
  <si>
    <t>３年担任</t>
    <rPh sb="1" eb="2">
      <t>ネン</t>
    </rPh>
    <rPh sb="2" eb="4">
      <t>タンニン</t>
    </rPh>
    <phoneticPr fontId="1"/>
  </si>
  <si>
    <t>３年F</t>
    <rPh sb="1" eb="2">
      <t>ネン</t>
    </rPh>
    <phoneticPr fontId="1"/>
  </si>
  <si>
    <t>４年主任</t>
    <rPh sb="1" eb="2">
      <t>ネン</t>
    </rPh>
    <rPh sb="2" eb="4">
      <t>シュニン</t>
    </rPh>
    <phoneticPr fontId="1"/>
  </si>
  <si>
    <t>４年担任</t>
    <rPh sb="1" eb="2">
      <t>ネン</t>
    </rPh>
    <rPh sb="2" eb="4">
      <t>タンニン</t>
    </rPh>
    <phoneticPr fontId="1"/>
  </si>
  <si>
    <t>４年F</t>
    <rPh sb="1" eb="2">
      <t>ネン</t>
    </rPh>
    <phoneticPr fontId="1"/>
  </si>
  <si>
    <t>５年主任</t>
    <rPh sb="1" eb="2">
      <t>ネン</t>
    </rPh>
    <rPh sb="2" eb="4">
      <t>シュニン</t>
    </rPh>
    <phoneticPr fontId="1"/>
  </si>
  <si>
    <t>５年担任</t>
    <rPh sb="1" eb="2">
      <t>ネン</t>
    </rPh>
    <rPh sb="2" eb="4">
      <t>タンニン</t>
    </rPh>
    <phoneticPr fontId="1"/>
  </si>
  <si>
    <t>５年F</t>
    <rPh sb="1" eb="2">
      <t>ネン</t>
    </rPh>
    <phoneticPr fontId="1"/>
  </si>
  <si>
    <t>６年主任</t>
    <rPh sb="1" eb="2">
      <t>ネン</t>
    </rPh>
    <rPh sb="2" eb="4">
      <t>シュニン</t>
    </rPh>
    <phoneticPr fontId="1"/>
  </si>
  <si>
    <t>６年担任</t>
    <rPh sb="1" eb="2">
      <t>ネン</t>
    </rPh>
    <rPh sb="2" eb="4">
      <t>タンニン</t>
    </rPh>
    <phoneticPr fontId="1"/>
  </si>
  <si>
    <t>６年F</t>
    <rPh sb="1" eb="2">
      <t>ネン</t>
    </rPh>
    <phoneticPr fontId="1"/>
  </si>
  <si>
    <t>小校長会</t>
    <rPh sb="0" eb="1">
      <t>ショウ</t>
    </rPh>
    <rPh sb="1" eb="4">
      <t>コウチョウカイ</t>
    </rPh>
    <phoneticPr fontId="1"/>
  </si>
  <si>
    <t>中校長会</t>
    <rPh sb="0" eb="3">
      <t>チュウコウチョウ</t>
    </rPh>
    <rPh sb="3" eb="4">
      <t>カイ</t>
    </rPh>
    <phoneticPr fontId="1"/>
  </si>
  <si>
    <t>教頭会</t>
    <rPh sb="0" eb="3">
      <t>キョウトウカイ</t>
    </rPh>
    <phoneticPr fontId="1"/>
  </si>
  <si>
    <t>事　務</t>
    <rPh sb="0" eb="1">
      <t>コト</t>
    </rPh>
    <rPh sb="2" eb="3">
      <t>ツトム</t>
    </rPh>
    <phoneticPr fontId="1"/>
  </si>
  <si>
    <t>勤務校</t>
    <rPh sb="0" eb="3">
      <t>キンムコウ</t>
    </rPh>
    <phoneticPr fontId="1"/>
  </si>
  <si>
    <t>学校</t>
    <rPh sb="0" eb="2">
      <t>ガッコウ</t>
    </rPh>
    <phoneticPr fontId="1"/>
  </si>
  <si>
    <r>
      <t>学校名</t>
    </r>
    <r>
      <rPr>
        <sz val="11"/>
        <color theme="1"/>
        <rFont val="游ゴシック"/>
        <family val="3"/>
        <charset val="128"/>
        <scheme val="minor"/>
      </rPr>
      <t>（○○小・○○中）</t>
    </r>
    <phoneticPr fontId="1"/>
  </si>
  <si>
    <t>記載責任者</t>
    <rPh sb="0" eb="2">
      <t>キサイ</t>
    </rPh>
    <rPh sb="2" eb="5">
      <t>セキニンシャ</t>
    </rPh>
    <phoneticPr fontId="1"/>
  </si>
  <si>
    <t>TEL</t>
    <phoneticPr fontId="1"/>
  </si>
  <si>
    <t>小　国</t>
    <rPh sb="0" eb="1">
      <t>ショウ</t>
    </rPh>
    <rPh sb="2" eb="3">
      <t>クニ</t>
    </rPh>
    <phoneticPr fontId="1"/>
  </si>
  <si>
    <t>←この色のカーソルは、リスト▼から選択し入力してください。</t>
    <rPh sb="3" eb="4">
      <t>イロ</t>
    </rPh>
    <rPh sb="17" eb="19">
      <t>センタク</t>
    </rPh>
    <rPh sb="20" eb="22">
      <t>ニュウリョク</t>
    </rPh>
    <phoneticPr fontId="1"/>
  </si>
  <si>
    <t>緑色</t>
    <rPh sb="0" eb="1">
      <t>ミドリ</t>
    </rPh>
    <rPh sb="1" eb="2">
      <t>イロ</t>
    </rPh>
    <phoneticPr fontId="1"/>
  </si>
  <si>
    <t>水色</t>
    <rPh sb="0" eb="2">
      <t>ミズイロ</t>
    </rPh>
    <phoneticPr fontId="1"/>
  </si>
  <si>
    <t>←この色のカーソルは直接入力してください。</t>
    <rPh sb="3" eb="4">
      <t>イロ</t>
    </rPh>
    <rPh sb="10" eb="12">
      <t>チョクセツ</t>
    </rPh>
    <rPh sb="12" eb="14">
      <t>ニュウリョク</t>
    </rPh>
    <phoneticPr fontId="1"/>
  </si>
  <si>
    <t>羽島市</t>
  </si>
  <si>
    <t>各務原市</t>
  </si>
  <si>
    <t>山県市</t>
    <rPh sb="0" eb="2">
      <t>ヤマガタ</t>
    </rPh>
    <rPh sb="2" eb="3">
      <t>シ</t>
    </rPh>
    <phoneticPr fontId="1"/>
  </si>
  <si>
    <t>瑞穂市</t>
    <rPh sb="0" eb="2">
      <t>ミズホ</t>
    </rPh>
    <rPh sb="2" eb="3">
      <t>シ</t>
    </rPh>
    <phoneticPr fontId="1"/>
  </si>
  <si>
    <t>本巣市</t>
    <rPh sb="0" eb="1">
      <t>ホン</t>
    </rPh>
    <rPh sb="1" eb="2">
      <t>ス</t>
    </rPh>
    <rPh sb="2" eb="3">
      <t>シ</t>
    </rPh>
    <phoneticPr fontId="1"/>
  </si>
  <si>
    <t>羽島郡</t>
    <rPh sb="0" eb="2">
      <t>ハシマ</t>
    </rPh>
    <rPh sb="2" eb="3">
      <t>グン</t>
    </rPh>
    <phoneticPr fontId="1"/>
  </si>
  <si>
    <t>本巣郡</t>
    <rPh sb="0" eb="3">
      <t>モトスグン</t>
    </rPh>
    <phoneticPr fontId="1"/>
  </si>
  <si>
    <t>海津市</t>
    <rPh sb="2" eb="3">
      <t>シ</t>
    </rPh>
    <phoneticPr fontId="1"/>
  </si>
  <si>
    <t>養老郡</t>
  </si>
  <si>
    <t>不破郡</t>
  </si>
  <si>
    <t>安八郡</t>
  </si>
  <si>
    <t>揖斐郡</t>
  </si>
  <si>
    <t>関市</t>
  </si>
  <si>
    <t>美濃市</t>
  </si>
  <si>
    <t>郡上市</t>
    <rPh sb="2" eb="3">
      <t>シ</t>
    </rPh>
    <phoneticPr fontId="1"/>
  </si>
  <si>
    <t>美濃加茂市</t>
  </si>
  <si>
    <t>可児市</t>
  </si>
  <si>
    <t>加茂郡</t>
  </si>
  <si>
    <t>可児郡</t>
  </si>
  <si>
    <t>多治見市</t>
  </si>
  <si>
    <t>土岐市</t>
  </si>
  <si>
    <t>瑞浪市</t>
  </si>
  <si>
    <t>恵那市</t>
  </si>
  <si>
    <t>中津川市</t>
  </si>
  <si>
    <t>高山市</t>
  </si>
  <si>
    <t>飛騨市</t>
    <rPh sb="0" eb="2">
      <t>ヒダ</t>
    </rPh>
    <rPh sb="2" eb="3">
      <t>シ</t>
    </rPh>
    <phoneticPr fontId="1"/>
  </si>
  <si>
    <t>下呂市</t>
    <rPh sb="0" eb="1">
      <t>シタ</t>
    </rPh>
    <rPh sb="1" eb="2">
      <t>ロ</t>
    </rPh>
    <rPh sb="2" eb="3">
      <t>シ</t>
    </rPh>
    <phoneticPr fontId="1"/>
  </si>
  <si>
    <t>町立</t>
    <rPh sb="0" eb="2">
      <t>チョウリツ</t>
    </rPh>
    <phoneticPr fontId="1"/>
  </si>
  <si>
    <t>市立</t>
    <rPh sb="0" eb="2">
      <t>シリツ</t>
    </rPh>
    <phoneticPr fontId="1"/>
  </si>
  <si>
    <t>その他</t>
    <rPh sb="2" eb="3">
      <t>タ</t>
    </rPh>
    <phoneticPr fontId="1"/>
  </si>
  <si>
    <t>郡（町）市名</t>
    <rPh sb="0" eb="1">
      <t>グン</t>
    </rPh>
    <rPh sb="2" eb="3">
      <t>マチ</t>
    </rPh>
    <rPh sb="4" eb="6">
      <t>シメイ</t>
    </rPh>
    <rPh sb="5" eb="6">
      <t>メイ</t>
    </rPh>
    <phoneticPr fontId="1"/>
  </si>
  <si>
    <t>副部会加入者数</t>
    <rPh sb="0" eb="1">
      <t>フク</t>
    </rPh>
    <rPh sb="1" eb="3">
      <t>ブカイ</t>
    </rPh>
    <rPh sb="3" eb="6">
      <t>カニュウシャ</t>
    </rPh>
    <rPh sb="6" eb="7">
      <t>スウ</t>
    </rPh>
    <phoneticPr fontId="1"/>
  </si>
  <si>
    <t>学校別《副部会》会員数・名簿集計表</t>
    <rPh sb="0" eb="3">
      <t>ガッコウベツ</t>
    </rPh>
    <rPh sb="4" eb="5">
      <t>フク</t>
    </rPh>
    <rPh sb="5" eb="7">
      <t>ブカイ</t>
    </rPh>
    <rPh sb="8" eb="11">
      <t>カイインスウ</t>
    </rPh>
    <rPh sb="12" eb="14">
      <t>メイボ</t>
    </rPh>
    <rPh sb="14" eb="17">
      <t>シュウケイヒョウ</t>
    </rPh>
    <phoneticPr fontId="1"/>
  </si>
  <si>
    <t>（様式１のエ）</t>
    <rPh sb="1" eb="3">
      <t>ヨウシキ</t>
    </rPh>
    <phoneticPr fontId="1"/>
  </si>
  <si>
    <t>特支担任</t>
    <rPh sb="0" eb="2">
      <t>トクシ</t>
    </rPh>
    <rPh sb="2" eb="4">
      <t>タンニン</t>
    </rPh>
    <phoneticPr fontId="1"/>
  </si>
  <si>
    <t>特支F</t>
    <rPh sb="0" eb="2">
      <t>トクシ</t>
    </rPh>
    <phoneticPr fontId="1"/>
  </si>
  <si>
    <t>本シートは、学校別の【副部会】の会員名簿および会費集計を行うためのものです。以下の指示に従って、記入してください。※「主部会」は別のファイルがあるので、ここには入力しない。</t>
    <rPh sb="0" eb="1">
      <t>ホン</t>
    </rPh>
    <rPh sb="6" eb="9">
      <t>ガッコウベツ</t>
    </rPh>
    <rPh sb="11" eb="12">
      <t>フク</t>
    </rPh>
    <rPh sb="12" eb="14">
      <t>ブカイ</t>
    </rPh>
    <rPh sb="16" eb="18">
      <t>カイイン</t>
    </rPh>
    <rPh sb="18" eb="20">
      <t>メイボ</t>
    </rPh>
    <rPh sb="23" eb="25">
      <t>カイヒ</t>
    </rPh>
    <rPh sb="25" eb="27">
      <t>シュウケイ</t>
    </rPh>
    <rPh sb="28" eb="29">
      <t>オコナ</t>
    </rPh>
    <rPh sb="38" eb="40">
      <t>イカ</t>
    </rPh>
    <rPh sb="41" eb="43">
      <t>シジ</t>
    </rPh>
    <rPh sb="44" eb="45">
      <t>シタガ</t>
    </rPh>
    <rPh sb="48" eb="50">
      <t>キニュウ</t>
    </rPh>
    <rPh sb="59" eb="60">
      <t>シュ</t>
    </rPh>
    <rPh sb="60" eb="62">
      <t>ブカイ</t>
    </rPh>
    <rPh sb="64" eb="65">
      <t>ベツ</t>
    </rPh>
    <rPh sb="80" eb="82">
      <t>ニュウリョク</t>
    </rPh>
    <phoneticPr fontId="1"/>
  </si>
  <si>
    <t>副校長</t>
    <rPh sb="0" eb="3">
      <t>フクコウチョウ</t>
    </rPh>
    <phoneticPr fontId="1"/>
  </si>
  <si>
    <t>指導教諭</t>
    <rPh sb="0" eb="2">
      <t>シドウ</t>
    </rPh>
    <rPh sb="2" eb="4">
      <t>キョウユ</t>
    </rPh>
    <phoneticPr fontId="1"/>
  </si>
  <si>
    <t>７年主任</t>
    <rPh sb="1" eb="2">
      <t>ネン</t>
    </rPh>
    <rPh sb="2" eb="4">
      <t>シュニン</t>
    </rPh>
    <phoneticPr fontId="1"/>
  </si>
  <si>
    <t>７年担任</t>
    <rPh sb="1" eb="2">
      <t>ネン</t>
    </rPh>
    <rPh sb="2" eb="4">
      <t>タンニン</t>
    </rPh>
    <phoneticPr fontId="1"/>
  </si>
  <si>
    <t>７年F</t>
    <rPh sb="1" eb="2">
      <t>ネン</t>
    </rPh>
    <phoneticPr fontId="1"/>
  </si>
  <si>
    <t>８年主任</t>
    <rPh sb="1" eb="2">
      <t>ネン</t>
    </rPh>
    <rPh sb="2" eb="4">
      <t>シュニン</t>
    </rPh>
    <phoneticPr fontId="1"/>
  </si>
  <si>
    <t>８年担任</t>
    <rPh sb="1" eb="2">
      <t>ネン</t>
    </rPh>
    <rPh sb="2" eb="4">
      <t>タンニン</t>
    </rPh>
    <phoneticPr fontId="1"/>
  </si>
  <si>
    <t>８年F</t>
    <rPh sb="1" eb="2">
      <t>ネン</t>
    </rPh>
    <phoneticPr fontId="1"/>
  </si>
  <si>
    <t>９年主任</t>
    <rPh sb="1" eb="2">
      <t>ネン</t>
    </rPh>
    <rPh sb="2" eb="4">
      <t>シュニン</t>
    </rPh>
    <phoneticPr fontId="1"/>
  </si>
  <si>
    <t>９年担任</t>
    <rPh sb="1" eb="2">
      <t>ネン</t>
    </rPh>
    <rPh sb="2" eb="4">
      <t>タンニン</t>
    </rPh>
    <phoneticPr fontId="1"/>
  </si>
  <si>
    <t>９年F</t>
    <rPh sb="1" eb="2">
      <t>ネン</t>
    </rPh>
    <phoneticPr fontId="1"/>
  </si>
  <si>
    <t>複式</t>
    <rPh sb="0" eb="2">
      <t>フクシキ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</si>
</sst>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2" fillId="2" borderId="0" xfId="0" applyFont="1" applyFill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49" fontId="0" fillId="4" borderId="9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CC251-42ED-4471-9784-BA59996AF699}">
  <sheetPr>
    <tabColor rgb="FFFF0000"/>
  </sheetPr>
  <dimension ref="A1:U58"/>
  <sheetViews>
    <sheetView tabSelected="1" zoomScaleNormal="100" zoomScaleSheetLayoutView="75" workbookViewId="0">
      <selection activeCell="Y6" sqref="Y6"/>
    </sheetView>
  </sheetViews>
  <sheetFormatPr defaultRowHeight="18" outlineLevelCol="1" x14ac:dyDescent="0.45"/>
  <cols>
    <col min="1" max="3" width="7.09765625" customWidth="1"/>
    <col min="4" max="4" width="16.69921875" customWidth="1"/>
    <col min="5" max="5" width="10.59765625" customWidth="1"/>
    <col min="6" max="6" width="20.59765625" customWidth="1"/>
    <col min="7" max="9" width="9.59765625" customWidth="1"/>
    <col min="10" max="10" width="5.69921875" customWidth="1"/>
    <col min="11" max="16" width="5.69921875" hidden="1" customWidth="1" outlineLevel="1"/>
    <col min="17" max="17" width="6.3984375" hidden="1" customWidth="1" outlineLevel="1"/>
    <col min="18" max="20" width="5.69921875" hidden="1" customWidth="1" outlineLevel="1"/>
    <col min="21" max="21" width="8.796875" collapsed="1"/>
  </cols>
  <sheetData>
    <row r="1" spans="1:10" ht="22.2" x14ac:dyDescent="0.45">
      <c r="A1" s="17" t="s">
        <v>25</v>
      </c>
      <c r="B1" s="17"/>
      <c r="C1" s="10"/>
      <c r="D1" s="11" t="s">
        <v>26</v>
      </c>
      <c r="E1" s="11" t="s">
        <v>110</v>
      </c>
      <c r="F1" s="11"/>
      <c r="G1" s="11"/>
      <c r="H1" s="18" t="s">
        <v>111</v>
      </c>
      <c r="I1" s="18"/>
    </row>
    <row r="2" spans="1:10" ht="6.45" customHeight="1" x14ac:dyDescent="0.45">
      <c r="A2" s="4"/>
      <c r="B2" s="4"/>
      <c r="C2" s="3"/>
      <c r="H2" s="3"/>
      <c r="I2" s="3"/>
    </row>
    <row r="3" spans="1:10" ht="17.7" customHeight="1" x14ac:dyDescent="0.45">
      <c r="A3" s="14" t="s">
        <v>114</v>
      </c>
      <c r="B3" s="14"/>
      <c r="C3" s="14"/>
      <c r="D3" s="14"/>
      <c r="E3" s="14"/>
      <c r="F3" s="14"/>
      <c r="G3" s="14"/>
      <c r="H3" s="14"/>
      <c r="I3" s="14"/>
      <c r="J3" s="6"/>
    </row>
    <row r="4" spans="1:10" x14ac:dyDescent="0.45">
      <c r="A4" s="14"/>
      <c r="B4" s="14"/>
      <c r="C4" s="14"/>
      <c r="D4" s="14"/>
      <c r="E4" s="14"/>
      <c r="F4" s="14"/>
      <c r="G4" s="14"/>
      <c r="H4" s="14"/>
      <c r="I4" s="14"/>
      <c r="J4" s="6"/>
    </row>
    <row r="5" spans="1:10" ht="3.45" customHeight="1" x14ac:dyDescent="0.45">
      <c r="A5" s="5"/>
      <c r="B5" s="5"/>
      <c r="C5" s="5"/>
      <c r="D5" s="5"/>
      <c r="E5" s="5"/>
      <c r="F5" s="5"/>
      <c r="G5" s="5"/>
      <c r="H5" s="5"/>
      <c r="I5" s="5"/>
      <c r="J5" s="6"/>
    </row>
    <row r="6" spans="1:10" ht="15" customHeight="1" x14ac:dyDescent="0.45">
      <c r="A6" s="5"/>
      <c r="B6" s="27" t="s">
        <v>75</v>
      </c>
      <c r="C6" s="15" t="s">
        <v>77</v>
      </c>
      <c r="D6" s="16"/>
      <c r="E6" s="16"/>
      <c r="F6" s="16"/>
      <c r="G6" s="16"/>
      <c r="H6" s="16"/>
      <c r="I6" s="16"/>
      <c r="J6" s="6"/>
    </row>
    <row r="7" spans="1:10" ht="4.95" customHeight="1" x14ac:dyDescent="0.45">
      <c r="A7" s="5"/>
      <c r="B7" s="5"/>
      <c r="C7" s="5"/>
      <c r="D7" s="5"/>
      <c r="E7" s="5"/>
      <c r="F7" s="5"/>
      <c r="G7" s="5"/>
      <c r="H7" s="5"/>
      <c r="I7" s="5"/>
      <c r="J7" s="6"/>
    </row>
    <row r="8" spans="1:10" ht="15" customHeight="1" x14ac:dyDescent="0.45">
      <c r="A8" s="5"/>
      <c r="B8" s="12" t="s">
        <v>76</v>
      </c>
      <c r="C8" s="15" t="s">
        <v>74</v>
      </c>
      <c r="D8" s="16"/>
      <c r="E8" s="16"/>
      <c r="F8" s="16"/>
      <c r="G8" s="16"/>
      <c r="H8" s="16"/>
      <c r="I8" s="16"/>
      <c r="J8" s="6"/>
    </row>
    <row r="9" spans="1:10" ht="3.75" customHeight="1" x14ac:dyDescent="0.45">
      <c r="A9" s="5"/>
      <c r="B9" s="5"/>
      <c r="C9" s="5"/>
      <c r="D9" s="5"/>
      <c r="E9" s="5"/>
      <c r="F9" s="5"/>
      <c r="G9" s="5"/>
      <c r="H9" s="5"/>
      <c r="I9" s="5"/>
      <c r="J9" s="6"/>
    </row>
    <row r="10" spans="1:10" ht="15" customHeight="1" x14ac:dyDescent="0.45">
      <c r="A10" s="4"/>
      <c r="B10" s="2" t="s">
        <v>28</v>
      </c>
      <c r="C10" s="28"/>
      <c r="D10" s="22" t="s">
        <v>109</v>
      </c>
      <c r="E10" s="23"/>
      <c r="F10" s="19"/>
      <c r="G10" s="21"/>
      <c r="H10" s="3"/>
      <c r="I10" s="3"/>
    </row>
    <row r="11" spans="1:10" ht="15" customHeight="1" x14ac:dyDescent="0.45">
      <c r="A11" s="4"/>
      <c r="B11" s="9" t="s">
        <v>29</v>
      </c>
      <c r="C11" s="29"/>
      <c r="D11" s="24"/>
      <c r="E11" s="25"/>
      <c r="F11" s="20"/>
      <c r="G11" s="21"/>
      <c r="H11" s="3"/>
      <c r="I11" s="3"/>
    </row>
    <row r="12" spans="1:10" ht="15" customHeight="1" x14ac:dyDescent="0.45">
      <c r="A12" s="4"/>
      <c r="B12" s="26" t="s">
        <v>68</v>
      </c>
      <c r="C12" s="26"/>
      <c r="D12" s="26" t="s">
        <v>108</v>
      </c>
      <c r="E12" s="26"/>
      <c r="F12" s="26" t="s">
        <v>70</v>
      </c>
      <c r="G12" s="26"/>
      <c r="H12" s="3"/>
      <c r="I12" s="3"/>
    </row>
    <row r="13" spans="1:10" ht="15" customHeight="1" x14ac:dyDescent="0.45">
      <c r="A13" s="4"/>
      <c r="B13" s="26"/>
      <c r="C13" s="26"/>
      <c r="D13" s="30"/>
      <c r="E13" s="7"/>
      <c r="F13" s="32"/>
      <c r="G13" s="33"/>
      <c r="H13" s="13" t="s">
        <v>69</v>
      </c>
      <c r="I13" s="3"/>
    </row>
    <row r="14" spans="1:10" ht="15" customHeight="1" x14ac:dyDescent="0.45">
      <c r="A14" s="4"/>
      <c r="B14" s="26" t="s">
        <v>71</v>
      </c>
      <c r="C14" s="26"/>
      <c r="D14" s="31"/>
      <c r="E14" s="2" t="s">
        <v>72</v>
      </c>
      <c r="F14" s="34"/>
      <c r="G14" s="34"/>
      <c r="H14" s="3"/>
      <c r="I14" s="3"/>
    </row>
    <row r="15" spans="1:10" ht="3.45" customHeight="1" x14ac:dyDescent="0.45">
      <c r="A15" s="6"/>
      <c r="B15" s="6"/>
      <c r="C15" s="6"/>
      <c r="D15" s="6"/>
      <c r="E15" s="6"/>
      <c r="F15" s="6"/>
      <c r="G15" s="6"/>
      <c r="H15" s="6"/>
      <c r="I15" s="6"/>
    </row>
    <row r="16" spans="1:10" ht="4.95" customHeight="1" x14ac:dyDescent="0.45"/>
    <row r="17" spans="1:19" ht="15" customHeight="1" x14ac:dyDescent="0.45">
      <c r="A17" s="2" t="s">
        <v>27</v>
      </c>
      <c r="B17" s="2" t="s">
        <v>28</v>
      </c>
      <c r="C17" s="2" t="s">
        <v>29</v>
      </c>
      <c r="D17" s="2" t="s">
        <v>30</v>
      </c>
      <c r="E17" s="2" t="s">
        <v>31</v>
      </c>
      <c r="F17" s="2" t="s">
        <v>32</v>
      </c>
      <c r="G17" s="2" t="s">
        <v>37</v>
      </c>
      <c r="H17" s="1" t="s">
        <v>33</v>
      </c>
      <c r="I17" s="1" t="s">
        <v>34</v>
      </c>
    </row>
    <row r="18" spans="1:19" ht="15" customHeight="1" x14ac:dyDescent="0.45">
      <c r="A18" s="1">
        <v>1</v>
      </c>
      <c r="B18" s="1">
        <f t="shared" ref="B18:B47" si="0">$C$10</f>
        <v>0</v>
      </c>
      <c r="C18" s="8">
        <f t="shared" ref="C18:C47" si="1">$C$11</f>
        <v>0</v>
      </c>
      <c r="D18" s="2">
        <f t="shared" ref="D18:D47" si="2">$F$13</f>
        <v>0</v>
      </c>
      <c r="E18" s="7"/>
      <c r="F18" s="28"/>
      <c r="G18" s="7"/>
      <c r="H18" s="1"/>
      <c r="I18" s="1"/>
      <c r="K18" s="2" t="s">
        <v>0</v>
      </c>
      <c r="L18" t="s">
        <v>35</v>
      </c>
      <c r="N18" t="s">
        <v>64</v>
      </c>
    </row>
    <row r="19" spans="1:19" ht="15" customHeight="1" x14ac:dyDescent="0.45">
      <c r="A19" s="1">
        <v>2</v>
      </c>
      <c r="B19" s="1">
        <f t="shared" si="0"/>
        <v>0</v>
      </c>
      <c r="C19" s="8">
        <f t="shared" si="1"/>
        <v>0</v>
      </c>
      <c r="D19" s="2">
        <f t="shared" si="2"/>
        <v>0</v>
      </c>
      <c r="E19" s="7"/>
      <c r="F19" s="31"/>
      <c r="G19" s="7"/>
      <c r="H19" s="1"/>
      <c r="I19" s="1"/>
      <c r="K19" s="2" t="s">
        <v>1</v>
      </c>
      <c r="L19" t="s">
        <v>115</v>
      </c>
      <c r="N19" t="s">
        <v>65</v>
      </c>
      <c r="P19" s="3" t="s">
        <v>73</v>
      </c>
      <c r="Q19">
        <f>COUNTIF($G$18:$G$47,"小　国")</f>
        <v>0</v>
      </c>
      <c r="R19">
        <v>1</v>
      </c>
      <c r="S19" t="s">
        <v>36</v>
      </c>
    </row>
    <row r="20" spans="1:19" ht="15" customHeight="1" x14ac:dyDescent="0.45">
      <c r="A20" s="1">
        <v>3</v>
      </c>
      <c r="B20" s="1">
        <f t="shared" si="0"/>
        <v>0</v>
      </c>
      <c r="C20" s="8">
        <f t="shared" si="1"/>
        <v>0</v>
      </c>
      <c r="D20" s="2">
        <f t="shared" si="2"/>
        <v>0</v>
      </c>
      <c r="E20" s="7"/>
      <c r="F20" s="31"/>
      <c r="G20" s="7"/>
      <c r="H20" s="1"/>
      <c r="I20" s="1"/>
      <c r="K20" s="2" t="s">
        <v>2</v>
      </c>
      <c r="L20" t="s">
        <v>40</v>
      </c>
      <c r="N20" t="s">
        <v>66</v>
      </c>
      <c r="P20" s="2" t="s">
        <v>1</v>
      </c>
      <c r="Q20">
        <f>COUNTIF($G$18:$G$47,"小　社")</f>
        <v>0</v>
      </c>
      <c r="R20">
        <v>2</v>
      </c>
      <c r="S20" t="s">
        <v>78</v>
      </c>
    </row>
    <row r="21" spans="1:19" ht="15" customHeight="1" x14ac:dyDescent="0.45">
      <c r="A21" s="1">
        <v>4</v>
      </c>
      <c r="B21" s="1">
        <f t="shared" si="0"/>
        <v>0</v>
      </c>
      <c r="C21" s="8">
        <f t="shared" si="1"/>
        <v>0</v>
      </c>
      <c r="D21" s="2">
        <f t="shared" si="2"/>
        <v>0</v>
      </c>
      <c r="E21" s="7"/>
      <c r="F21" s="31"/>
      <c r="G21" s="7"/>
      <c r="H21" s="1"/>
      <c r="I21" s="1"/>
      <c r="K21" s="2" t="s">
        <v>3</v>
      </c>
      <c r="L21" t="s">
        <v>42</v>
      </c>
      <c r="P21" s="2" t="s">
        <v>2</v>
      </c>
      <c r="Q21">
        <f>COUNTIF($G$18:$G$47,"小　算")</f>
        <v>0</v>
      </c>
      <c r="R21">
        <v>3</v>
      </c>
      <c r="S21" t="s">
        <v>79</v>
      </c>
    </row>
    <row r="22" spans="1:19" ht="15" customHeight="1" x14ac:dyDescent="0.45">
      <c r="A22" s="1">
        <v>5</v>
      </c>
      <c r="B22" s="1">
        <f t="shared" si="0"/>
        <v>0</v>
      </c>
      <c r="C22" s="8">
        <f t="shared" si="1"/>
        <v>0</v>
      </c>
      <c r="D22" s="2">
        <f t="shared" si="2"/>
        <v>0</v>
      </c>
      <c r="E22" s="7"/>
      <c r="F22" s="31"/>
      <c r="G22" s="7"/>
      <c r="H22" s="1"/>
      <c r="I22" s="1"/>
      <c r="K22" s="2" t="s">
        <v>4</v>
      </c>
      <c r="L22" t="s">
        <v>41</v>
      </c>
      <c r="P22" s="2" t="s">
        <v>3</v>
      </c>
      <c r="Q22">
        <f>COUNTIF($G$18:$G$47,"小　理")</f>
        <v>0</v>
      </c>
      <c r="R22">
        <v>4</v>
      </c>
      <c r="S22" t="s">
        <v>80</v>
      </c>
    </row>
    <row r="23" spans="1:19" ht="15" customHeight="1" x14ac:dyDescent="0.45">
      <c r="A23" s="1">
        <v>6</v>
      </c>
      <c r="B23" s="1">
        <f t="shared" si="0"/>
        <v>0</v>
      </c>
      <c r="C23" s="8">
        <f t="shared" si="1"/>
        <v>0</v>
      </c>
      <c r="D23" s="2">
        <f t="shared" si="2"/>
        <v>0</v>
      </c>
      <c r="E23" s="7"/>
      <c r="F23" s="31"/>
      <c r="G23" s="7"/>
      <c r="H23" s="1"/>
      <c r="I23" s="1"/>
      <c r="K23" s="2" t="s">
        <v>5</v>
      </c>
      <c r="L23" t="s">
        <v>43</v>
      </c>
      <c r="P23" s="2" t="s">
        <v>4</v>
      </c>
      <c r="Q23">
        <f>COUNTIF($G$18:$G$47,"小生活")</f>
        <v>0</v>
      </c>
      <c r="R23">
        <v>5</v>
      </c>
      <c r="S23" t="s">
        <v>81</v>
      </c>
    </row>
    <row r="24" spans="1:19" ht="15" customHeight="1" x14ac:dyDescent="0.45">
      <c r="A24" s="1">
        <v>7</v>
      </c>
      <c r="B24" s="1">
        <f t="shared" si="0"/>
        <v>0</v>
      </c>
      <c r="C24" s="8">
        <f t="shared" si="1"/>
        <v>0</v>
      </c>
      <c r="D24" s="2">
        <f t="shared" si="2"/>
        <v>0</v>
      </c>
      <c r="E24" s="7"/>
      <c r="F24" s="31"/>
      <c r="G24" s="7"/>
      <c r="H24" s="1"/>
      <c r="I24" s="1"/>
      <c r="K24" s="2" t="s">
        <v>6</v>
      </c>
      <c r="L24" t="s">
        <v>38</v>
      </c>
      <c r="N24" t="s">
        <v>106</v>
      </c>
      <c r="P24" s="2" t="s">
        <v>5</v>
      </c>
      <c r="Q24">
        <f>COUNTIF($G$18:$G$47,"小　音")</f>
        <v>0</v>
      </c>
      <c r="R24">
        <v>6</v>
      </c>
      <c r="S24" t="s">
        <v>82</v>
      </c>
    </row>
    <row r="25" spans="1:19" ht="15" customHeight="1" x14ac:dyDescent="0.45">
      <c r="A25" s="1">
        <v>8</v>
      </c>
      <c r="B25" s="1">
        <f t="shared" si="0"/>
        <v>0</v>
      </c>
      <c r="C25" s="8">
        <f t="shared" si="1"/>
        <v>0</v>
      </c>
      <c r="D25" s="2">
        <f t="shared" si="2"/>
        <v>0</v>
      </c>
      <c r="E25" s="7"/>
      <c r="F25" s="31"/>
      <c r="G25" s="7"/>
      <c r="H25" s="1"/>
      <c r="I25" s="1"/>
      <c r="K25" s="2" t="s">
        <v>7</v>
      </c>
      <c r="L25" t="s">
        <v>44</v>
      </c>
      <c r="N25" t="s">
        <v>105</v>
      </c>
      <c r="P25" s="2" t="s">
        <v>6</v>
      </c>
      <c r="Q25">
        <f>COUNTIF($G$18:$G$47,"小　図")</f>
        <v>0</v>
      </c>
      <c r="R25">
        <v>7</v>
      </c>
      <c r="S25" t="s">
        <v>83</v>
      </c>
    </row>
    <row r="26" spans="1:19" ht="15" customHeight="1" x14ac:dyDescent="0.45">
      <c r="A26" s="1">
        <v>9</v>
      </c>
      <c r="B26" s="1">
        <f t="shared" si="0"/>
        <v>0</v>
      </c>
      <c r="C26" s="8">
        <f t="shared" si="1"/>
        <v>0</v>
      </c>
      <c r="D26" s="2">
        <f t="shared" si="2"/>
        <v>0</v>
      </c>
      <c r="E26" s="7"/>
      <c r="F26" s="31"/>
      <c r="G26" s="7"/>
      <c r="H26" s="1"/>
      <c r="I26" s="1"/>
      <c r="K26" s="2" t="s">
        <v>8</v>
      </c>
      <c r="L26" t="s">
        <v>45</v>
      </c>
      <c r="N26" t="s">
        <v>107</v>
      </c>
      <c r="P26" s="2" t="s">
        <v>7</v>
      </c>
      <c r="Q26">
        <f>COUNTIF($G$18:$G$47,"小　家")</f>
        <v>0</v>
      </c>
      <c r="R26">
        <v>8</v>
      </c>
      <c r="S26" t="s">
        <v>84</v>
      </c>
    </row>
    <row r="27" spans="1:19" ht="15" customHeight="1" x14ac:dyDescent="0.45">
      <c r="A27" s="1">
        <v>10</v>
      </c>
      <c r="B27" s="1">
        <f t="shared" si="0"/>
        <v>0</v>
      </c>
      <c r="C27" s="8">
        <f t="shared" si="1"/>
        <v>0</v>
      </c>
      <c r="D27" s="2">
        <f t="shared" si="2"/>
        <v>0</v>
      </c>
      <c r="E27" s="7"/>
      <c r="F27" s="31"/>
      <c r="G27" s="7"/>
      <c r="H27" s="1"/>
      <c r="I27" s="1"/>
      <c r="K27" s="2" t="s">
        <v>9</v>
      </c>
      <c r="L27" t="s">
        <v>47</v>
      </c>
      <c r="P27" s="2" t="s">
        <v>8</v>
      </c>
      <c r="Q27">
        <f>COUNTIF($G$18:$G$47,"小　体")</f>
        <v>0</v>
      </c>
      <c r="R27">
        <v>9</v>
      </c>
      <c r="S27" t="s">
        <v>39</v>
      </c>
    </row>
    <row r="28" spans="1:19" ht="15" customHeight="1" x14ac:dyDescent="0.45">
      <c r="A28" s="1">
        <v>11</v>
      </c>
      <c r="B28" s="1">
        <f t="shared" si="0"/>
        <v>0</v>
      </c>
      <c r="C28" s="8">
        <f t="shared" si="1"/>
        <v>0</v>
      </c>
      <c r="D28" s="2">
        <f t="shared" si="2"/>
        <v>0</v>
      </c>
      <c r="E28" s="7"/>
      <c r="F28" s="31"/>
      <c r="G28" s="7"/>
      <c r="H28" s="1"/>
      <c r="I28" s="1"/>
      <c r="K28" s="2" t="s">
        <v>10</v>
      </c>
      <c r="L28" t="s">
        <v>46</v>
      </c>
      <c r="P28" s="2" t="s">
        <v>9</v>
      </c>
      <c r="Q28">
        <f>COUNTIF($G$18:$G$47,"中　国")</f>
        <v>0</v>
      </c>
      <c r="R28">
        <v>10</v>
      </c>
      <c r="S28" t="s">
        <v>85</v>
      </c>
    </row>
    <row r="29" spans="1:19" ht="15" customHeight="1" x14ac:dyDescent="0.45">
      <c r="A29" s="1">
        <v>12</v>
      </c>
      <c r="B29" s="1">
        <f t="shared" si="0"/>
        <v>0</v>
      </c>
      <c r="C29" s="8">
        <f t="shared" si="1"/>
        <v>0</v>
      </c>
      <c r="D29" s="2">
        <f t="shared" si="2"/>
        <v>0</v>
      </c>
      <c r="E29" s="7"/>
      <c r="F29" s="31"/>
      <c r="G29" s="7"/>
      <c r="H29" s="1"/>
      <c r="I29" s="1"/>
      <c r="K29" s="2" t="s">
        <v>11</v>
      </c>
      <c r="L29" t="s">
        <v>48</v>
      </c>
      <c r="P29" s="2" t="s">
        <v>10</v>
      </c>
      <c r="Q29">
        <f>COUNTIF($G$18:$G$47,"中　社")</f>
        <v>0</v>
      </c>
      <c r="R29">
        <v>11</v>
      </c>
      <c r="S29" t="s">
        <v>86</v>
      </c>
    </row>
    <row r="30" spans="1:19" ht="15" customHeight="1" x14ac:dyDescent="0.45">
      <c r="A30" s="1">
        <v>13</v>
      </c>
      <c r="B30" s="1">
        <f t="shared" si="0"/>
        <v>0</v>
      </c>
      <c r="C30" s="8">
        <f t="shared" si="1"/>
        <v>0</v>
      </c>
      <c r="D30" s="2">
        <f t="shared" si="2"/>
        <v>0</v>
      </c>
      <c r="E30" s="7"/>
      <c r="F30" s="31"/>
      <c r="G30" s="7"/>
      <c r="H30" s="1"/>
      <c r="I30" s="1"/>
      <c r="K30" s="2" t="s">
        <v>12</v>
      </c>
      <c r="L30" t="s">
        <v>49</v>
      </c>
      <c r="P30" s="2" t="s">
        <v>11</v>
      </c>
      <c r="Q30">
        <f>COUNTIF($G$18:$G$47,"中　数")</f>
        <v>0</v>
      </c>
      <c r="R30">
        <v>12</v>
      </c>
      <c r="S30" t="s">
        <v>87</v>
      </c>
    </row>
    <row r="31" spans="1:19" ht="15" customHeight="1" x14ac:dyDescent="0.45">
      <c r="A31" s="1">
        <v>14</v>
      </c>
      <c r="B31" s="1">
        <f t="shared" si="0"/>
        <v>0</v>
      </c>
      <c r="C31" s="8">
        <f t="shared" si="1"/>
        <v>0</v>
      </c>
      <c r="D31" s="2">
        <f t="shared" si="2"/>
        <v>0</v>
      </c>
      <c r="E31" s="7"/>
      <c r="F31" s="31"/>
      <c r="G31" s="7"/>
      <c r="H31" s="1"/>
      <c r="I31" s="1"/>
      <c r="K31" s="2" t="s">
        <v>13</v>
      </c>
      <c r="L31" t="s">
        <v>50</v>
      </c>
      <c r="P31" s="2" t="s">
        <v>12</v>
      </c>
      <c r="Q31">
        <f>COUNTIF($G$18:$G$47,"中　理")</f>
        <v>0</v>
      </c>
      <c r="R31">
        <v>13</v>
      </c>
      <c r="S31" t="s">
        <v>88</v>
      </c>
    </row>
    <row r="32" spans="1:19" ht="15" customHeight="1" x14ac:dyDescent="0.45">
      <c r="A32" s="1">
        <v>15</v>
      </c>
      <c r="B32" s="1">
        <f t="shared" si="0"/>
        <v>0</v>
      </c>
      <c r="C32" s="8">
        <f t="shared" si="1"/>
        <v>0</v>
      </c>
      <c r="D32" s="2">
        <f t="shared" si="2"/>
        <v>0</v>
      </c>
      <c r="E32" s="7"/>
      <c r="F32" s="31"/>
      <c r="G32" s="7"/>
      <c r="H32" s="1"/>
      <c r="I32" s="1"/>
      <c r="K32" s="2" t="s">
        <v>14</v>
      </c>
      <c r="L32" t="s">
        <v>51</v>
      </c>
      <c r="P32" s="2" t="s">
        <v>13</v>
      </c>
      <c r="Q32">
        <f>COUNTIF($G$18:$G$47,"中　音")</f>
        <v>0</v>
      </c>
      <c r="R32">
        <v>14</v>
      </c>
      <c r="S32" t="s">
        <v>89</v>
      </c>
    </row>
    <row r="33" spans="1:19" ht="15" customHeight="1" x14ac:dyDescent="0.45">
      <c r="A33" s="1">
        <v>16</v>
      </c>
      <c r="B33" s="1">
        <f t="shared" si="0"/>
        <v>0</v>
      </c>
      <c r="C33" s="8">
        <f t="shared" si="1"/>
        <v>0</v>
      </c>
      <c r="D33" s="2">
        <f t="shared" si="2"/>
        <v>0</v>
      </c>
      <c r="E33" s="7"/>
      <c r="F33" s="31"/>
      <c r="G33" s="7"/>
      <c r="H33" s="1"/>
      <c r="I33" s="1"/>
      <c r="K33" s="2" t="s">
        <v>15</v>
      </c>
      <c r="L33" t="s">
        <v>52</v>
      </c>
      <c r="P33" s="2" t="s">
        <v>14</v>
      </c>
      <c r="Q33">
        <f>COUNTIF($G$18:$G$47,"中　美")</f>
        <v>0</v>
      </c>
      <c r="R33">
        <v>15</v>
      </c>
      <c r="S33" t="s">
        <v>90</v>
      </c>
    </row>
    <row r="34" spans="1:19" ht="15" customHeight="1" x14ac:dyDescent="0.45">
      <c r="A34" s="1">
        <v>17</v>
      </c>
      <c r="B34" s="1">
        <f t="shared" si="0"/>
        <v>0</v>
      </c>
      <c r="C34" s="8">
        <f t="shared" si="1"/>
        <v>0</v>
      </c>
      <c r="D34" s="2">
        <f t="shared" si="2"/>
        <v>0</v>
      </c>
      <c r="E34" s="7"/>
      <c r="F34" s="31"/>
      <c r="G34" s="7"/>
      <c r="H34" s="1"/>
      <c r="I34" s="1"/>
      <c r="K34" s="2" t="s">
        <v>16</v>
      </c>
      <c r="L34" t="s">
        <v>53</v>
      </c>
      <c r="P34" s="2" t="s">
        <v>15</v>
      </c>
      <c r="Q34">
        <f>COUNTIF($G$18:$G$47,"中保体")</f>
        <v>0</v>
      </c>
      <c r="R34">
        <v>16</v>
      </c>
      <c r="S34" t="s">
        <v>91</v>
      </c>
    </row>
    <row r="35" spans="1:19" ht="15" customHeight="1" x14ac:dyDescent="0.45">
      <c r="A35" s="1">
        <v>18</v>
      </c>
      <c r="B35" s="1">
        <f t="shared" si="0"/>
        <v>0</v>
      </c>
      <c r="C35" s="8">
        <f t="shared" si="1"/>
        <v>0</v>
      </c>
      <c r="D35" s="2">
        <f t="shared" si="2"/>
        <v>0</v>
      </c>
      <c r="E35" s="7"/>
      <c r="F35" s="31"/>
      <c r="G35" s="7"/>
      <c r="H35" s="1"/>
      <c r="I35" s="1"/>
      <c r="K35" s="2" t="s">
        <v>17</v>
      </c>
      <c r="L35" t="s">
        <v>54</v>
      </c>
      <c r="P35" s="2" t="s">
        <v>16</v>
      </c>
      <c r="Q35">
        <f>COUNTIF($G$18:$G$47,"中技家")</f>
        <v>0</v>
      </c>
      <c r="R35">
        <v>17</v>
      </c>
      <c r="S35" t="s">
        <v>92</v>
      </c>
    </row>
    <row r="36" spans="1:19" ht="15" customHeight="1" x14ac:dyDescent="0.45">
      <c r="A36" s="1">
        <v>19</v>
      </c>
      <c r="B36" s="1">
        <f t="shared" si="0"/>
        <v>0</v>
      </c>
      <c r="C36" s="8">
        <f t="shared" si="1"/>
        <v>0</v>
      </c>
      <c r="D36" s="2">
        <f t="shared" si="2"/>
        <v>0</v>
      </c>
      <c r="E36" s="7"/>
      <c r="F36" s="31"/>
      <c r="G36" s="7"/>
      <c r="H36" s="1"/>
      <c r="I36" s="1"/>
      <c r="K36" s="2" t="s">
        <v>18</v>
      </c>
      <c r="L36" t="s">
        <v>55</v>
      </c>
      <c r="P36" s="2" t="s">
        <v>17</v>
      </c>
      <c r="Q36">
        <f>COUNTIF($G$18:$G$47,"小中英")</f>
        <v>0</v>
      </c>
      <c r="R36">
        <v>18</v>
      </c>
      <c r="S36" t="s">
        <v>93</v>
      </c>
    </row>
    <row r="37" spans="1:19" ht="15" customHeight="1" x14ac:dyDescent="0.45">
      <c r="A37" s="1">
        <v>20</v>
      </c>
      <c r="B37" s="1">
        <f t="shared" si="0"/>
        <v>0</v>
      </c>
      <c r="C37" s="8">
        <f t="shared" si="1"/>
        <v>0</v>
      </c>
      <c r="D37" s="2">
        <f t="shared" si="2"/>
        <v>0</v>
      </c>
      <c r="E37" s="7"/>
      <c r="F37" s="31"/>
      <c r="G37" s="7"/>
      <c r="H37" s="1"/>
      <c r="I37" s="1"/>
      <c r="K37" s="2" t="s">
        <v>19</v>
      </c>
      <c r="L37" t="s">
        <v>56</v>
      </c>
      <c r="P37" s="2" t="s">
        <v>18</v>
      </c>
      <c r="Q37">
        <f>COUNTIF($G$18:$G$47,"図書館")</f>
        <v>0</v>
      </c>
      <c r="R37">
        <v>19</v>
      </c>
      <c r="S37" t="s">
        <v>94</v>
      </c>
    </row>
    <row r="38" spans="1:19" ht="15" customHeight="1" x14ac:dyDescent="0.45">
      <c r="A38" s="1">
        <v>21</v>
      </c>
      <c r="B38" s="1">
        <f t="shared" si="0"/>
        <v>0</v>
      </c>
      <c r="C38" s="8">
        <f t="shared" si="1"/>
        <v>0</v>
      </c>
      <c r="D38" s="2">
        <f t="shared" si="2"/>
        <v>0</v>
      </c>
      <c r="E38" s="7"/>
      <c r="F38" s="31"/>
      <c r="G38" s="7"/>
      <c r="H38" s="1"/>
      <c r="I38" s="1"/>
      <c r="K38" s="2" t="s">
        <v>20</v>
      </c>
      <c r="L38" t="s">
        <v>57</v>
      </c>
      <c r="P38" s="2" t="s">
        <v>19</v>
      </c>
      <c r="Q38">
        <f>COUNTIF($G$18:$G$47,"特別支援")</f>
        <v>0</v>
      </c>
      <c r="R38">
        <v>20</v>
      </c>
      <c r="S38" t="s">
        <v>95</v>
      </c>
    </row>
    <row r="39" spans="1:19" ht="15" customHeight="1" x14ac:dyDescent="0.45">
      <c r="A39" s="1">
        <v>22</v>
      </c>
      <c r="B39" s="1">
        <f t="shared" si="0"/>
        <v>0</v>
      </c>
      <c r="C39" s="8">
        <f t="shared" si="1"/>
        <v>0</v>
      </c>
      <c r="D39" s="2">
        <f t="shared" si="2"/>
        <v>0</v>
      </c>
      <c r="E39" s="7"/>
      <c r="F39" s="31"/>
      <c r="G39" s="7"/>
      <c r="H39" s="1"/>
      <c r="I39" s="1"/>
      <c r="K39" s="2"/>
      <c r="L39" t="s">
        <v>58</v>
      </c>
      <c r="P39" s="2" t="s">
        <v>20</v>
      </c>
      <c r="Q39">
        <f>COUNTIF($G$18:$G$47,"道　徳")</f>
        <v>0</v>
      </c>
      <c r="R39">
        <v>21</v>
      </c>
      <c r="S39" t="s">
        <v>96</v>
      </c>
    </row>
    <row r="40" spans="1:19" ht="15" customHeight="1" x14ac:dyDescent="0.45">
      <c r="A40" s="1">
        <v>23</v>
      </c>
      <c r="B40" s="1">
        <f t="shared" si="0"/>
        <v>0</v>
      </c>
      <c r="C40" s="8">
        <f t="shared" si="1"/>
        <v>0</v>
      </c>
      <c r="D40" s="2">
        <f t="shared" si="2"/>
        <v>0</v>
      </c>
      <c r="E40" s="7"/>
      <c r="F40" s="31"/>
      <c r="G40" s="7"/>
      <c r="H40" s="1"/>
      <c r="I40" s="1"/>
      <c r="K40" s="2" t="s">
        <v>22</v>
      </c>
      <c r="L40" t="s">
        <v>59</v>
      </c>
      <c r="P40" s="2" t="s">
        <v>21</v>
      </c>
      <c r="Q40">
        <f>COUNTIF($G$18:$G$47,"特活進路")</f>
        <v>0</v>
      </c>
      <c r="R40">
        <v>22</v>
      </c>
      <c r="S40" t="s">
        <v>97</v>
      </c>
    </row>
    <row r="41" spans="1:19" ht="15" customHeight="1" x14ac:dyDescent="0.45">
      <c r="A41" s="1">
        <v>24</v>
      </c>
      <c r="B41" s="1">
        <f t="shared" si="0"/>
        <v>0</v>
      </c>
      <c r="C41" s="8">
        <f t="shared" si="1"/>
        <v>0</v>
      </c>
      <c r="D41" s="2">
        <f t="shared" si="2"/>
        <v>0</v>
      </c>
      <c r="E41" s="7"/>
      <c r="F41" s="31"/>
      <c r="G41" s="7"/>
      <c r="H41" s="1"/>
      <c r="I41" s="1"/>
      <c r="K41" s="2" t="s">
        <v>23</v>
      </c>
      <c r="L41" t="s">
        <v>60</v>
      </c>
      <c r="P41" s="2" t="s">
        <v>22</v>
      </c>
      <c r="Q41">
        <f>COUNTIF($G$18:$G$47,"国際理解")</f>
        <v>0</v>
      </c>
      <c r="R41">
        <v>23</v>
      </c>
      <c r="S41" t="s">
        <v>98</v>
      </c>
    </row>
    <row r="42" spans="1:19" ht="15" customHeight="1" x14ac:dyDescent="0.45">
      <c r="A42" s="1">
        <v>25</v>
      </c>
      <c r="B42" s="1">
        <f t="shared" si="0"/>
        <v>0</v>
      </c>
      <c r="C42" s="8">
        <f t="shared" si="1"/>
        <v>0</v>
      </c>
      <c r="D42" s="2">
        <f t="shared" si="2"/>
        <v>0</v>
      </c>
      <c r="E42" s="7"/>
      <c r="F42" s="31"/>
      <c r="G42" s="7"/>
      <c r="H42" s="1"/>
      <c r="I42" s="1"/>
      <c r="K42" s="2" t="s">
        <v>67</v>
      </c>
      <c r="L42" t="s">
        <v>61</v>
      </c>
      <c r="P42" s="2" t="s">
        <v>23</v>
      </c>
      <c r="Q42">
        <f>COUNTIF($G$18:$G$47,"養　教")</f>
        <v>0</v>
      </c>
      <c r="R42">
        <v>24</v>
      </c>
      <c r="S42" t="s">
        <v>99</v>
      </c>
    </row>
    <row r="43" spans="1:19" ht="15" customHeight="1" x14ac:dyDescent="0.45">
      <c r="A43" s="1">
        <v>26</v>
      </c>
      <c r="B43" s="1">
        <f t="shared" si="0"/>
        <v>0</v>
      </c>
      <c r="C43" s="8">
        <f t="shared" si="1"/>
        <v>0</v>
      </c>
      <c r="D43" s="2">
        <f t="shared" si="2"/>
        <v>0</v>
      </c>
      <c r="E43" s="7"/>
      <c r="F43" s="31"/>
      <c r="G43" s="7"/>
      <c r="H43" s="1"/>
      <c r="I43" s="1"/>
      <c r="K43" s="2" t="s">
        <v>24</v>
      </c>
      <c r="L43" t="s">
        <v>62</v>
      </c>
      <c r="P43" s="2" t="s">
        <v>67</v>
      </c>
      <c r="Q43">
        <f>COUNTIF($G$18:$G$47,"事　務")</f>
        <v>0</v>
      </c>
      <c r="R43">
        <v>25</v>
      </c>
      <c r="S43" t="s">
        <v>100</v>
      </c>
    </row>
    <row r="44" spans="1:19" ht="15" customHeight="1" x14ac:dyDescent="0.45">
      <c r="A44" s="1">
        <v>27</v>
      </c>
      <c r="B44" s="1">
        <f t="shared" si="0"/>
        <v>0</v>
      </c>
      <c r="C44" s="8">
        <f t="shared" si="1"/>
        <v>0</v>
      </c>
      <c r="D44" s="2">
        <f t="shared" si="2"/>
        <v>0</v>
      </c>
      <c r="E44" s="7"/>
      <c r="F44" s="31"/>
      <c r="G44" s="7"/>
      <c r="H44" s="1"/>
      <c r="I44" s="1"/>
      <c r="L44" t="s">
        <v>63</v>
      </c>
      <c r="P44" s="9" t="s">
        <v>24</v>
      </c>
      <c r="Q44">
        <f>COUNTIF($G$18:$G$47,"栄　養")</f>
        <v>0</v>
      </c>
      <c r="R44">
        <v>26</v>
      </c>
      <c r="S44" t="s">
        <v>101</v>
      </c>
    </row>
    <row r="45" spans="1:19" ht="15" customHeight="1" x14ac:dyDescent="0.45">
      <c r="A45" s="1">
        <v>28</v>
      </c>
      <c r="B45" s="1">
        <f t="shared" si="0"/>
        <v>0</v>
      </c>
      <c r="C45" s="8">
        <f t="shared" si="1"/>
        <v>0</v>
      </c>
      <c r="D45" s="2">
        <f t="shared" si="2"/>
        <v>0</v>
      </c>
      <c r="E45" s="7"/>
      <c r="F45" s="31"/>
      <c r="G45" s="7"/>
      <c r="H45" s="1"/>
      <c r="I45" s="1"/>
      <c r="L45" t="s">
        <v>117</v>
      </c>
      <c r="P45" s="1" t="s">
        <v>64</v>
      </c>
      <c r="Q45" s="1" t="e">
        <f>COUNTIF(#REF!,"小校長会")</f>
        <v>#REF!</v>
      </c>
      <c r="R45">
        <v>27</v>
      </c>
      <c r="S45" t="s">
        <v>102</v>
      </c>
    </row>
    <row r="46" spans="1:19" ht="15" customHeight="1" x14ac:dyDescent="0.45">
      <c r="A46" s="1">
        <v>29</v>
      </c>
      <c r="B46" s="1">
        <f t="shared" si="0"/>
        <v>0</v>
      </c>
      <c r="C46" s="8">
        <f t="shared" si="1"/>
        <v>0</v>
      </c>
      <c r="D46" s="2">
        <f t="shared" si="2"/>
        <v>0</v>
      </c>
      <c r="E46" s="7"/>
      <c r="F46" s="31"/>
      <c r="G46" s="7"/>
      <c r="H46" s="1"/>
      <c r="I46" s="1"/>
      <c r="L46" t="s">
        <v>118</v>
      </c>
      <c r="P46" s="1" t="s">
        <v>65</v>
      </c>
      <c r="Q46" s="1" t="e">
        <f>COUNTIF(#REF!,"中校長会")</f>
        <v>#REF!</v>
      </c>
      <c r="R46">
        <v>28</v>
      </c>
      <c r="S46" t="s">
        <v>103</v>
      </c>
    </row>
    <row r="47" spans="1:19" ht="15" customHeight="1" x14ac:dyDescent="0.45">
      <c r="A47" s="1">
        <v>30</v>
      </c>
      <c r="B47" s="1">
        <f t="shared" si="0"/>
        <v>0</v>
      </c>
      <c r="C47" s="8">
        <f t="shared" si="1"/>
        <v>0</v>
      </c>
      <c r="D47" s="2">
        <f t="shared" si="2"/>
        <v>0</v>
      </c>
      <c r="E47" s="7"/>
      <c r="F47" s="31"/>
      <c r="G47" s="7"/>
      <c r="H47" s="1"/>
      <c r="I47" s="1"/>
      <c r="L47" t="s">
        <v>119</v>
      </c>
      <c r="P47" s="1" t="s">
        <v>66</v>
      </c>
      <c r="Q47" s="1" t="e">
        <f>COUNTIF(#REF!,"教頭会")</f>
        <v>#REF!</v>
      </c>
      <c r="R47">
        <v>29</v>
      </c>
      <c r="S47" t="s">
        <v>104</v>
      </c>
    </row>
    <row r="48" spans="1:19" x14ac:dyDescent="0.45">
      <c r="L48" t="s">
        <v>120</v>
      </c>
    </row>
    <row r="49" spans="12:12" x14ac:dyDescent="0.45">
      <c r="L49" t="s">
        <v>121</v>
      </c>
    </row>
    <row r="50" spans="12:12" x14ac:dyDescent="0.45">
      <c r="L50" t="s">
        <v>122</v>
      </c>
    </row>
    <row r="51" spans="12:12" x14ac:dyDescent="0.45">
      <c r="L51" t="s">
        <v>123</v>
      </c>
    </row>
    <row r="52" spans="12:12" x14ac:dyDescent="0.45">
      <c r="L52" t="s">
        <v>124</v>
      </c>
    </row>
    <row r="53" spans="12:12" x14ac:dyDescent="0.45">
      <c r="L53" t="s">
        <v>125</v>
      </c>
    </row>
    <row r="54" spans="12:12" x14ac:dyDescent="0.45">
      <c r="L54" t="s">
        <v>126</v>
      </c>
    </row>
    <row r="55" spans="12:12" x14ac:dyDescent="0.45">
      <c r="L55" t="s">
        <v>112</v>
      </c>
    </row>
    <row r="56" spans="12:12" x14ac:dyDescent="0.45">
      <c r="L56" t="s">
        <v>113</v>
      </c>
    </row>
    <row r="57" spans="12:12" x14ac:dyDescent="0.45">
      <c r="L57" t="s">
        <v>116</v>
      </c>
    </row>
    <row r="58" spans="12:12" x14ac:dyDescent="0.45">
      <c r="L58" t="s">
        <v>107</v>
      </c>
    </row>
  </sheetData>
  <protectedRanges>
    <protectedRange sqref="G18:G47" name="会員データ入力_9"/>
  </protectedRanges>
  <mergeCells count="14">
    <mergeCell ref="B14:C14"/>
    <mergeCell ref="B12:C13"/>
    <mergeCell ref="D12:E12"/>
    <mergeCell ref="F12:G12"/>
    <mergeCell ref="F14:G14"/>
    <mergeCell ref="A3:I4"/>
    <mergeCell ref="C6:I6"/>
    <mergeCell ref="A1:B1"/>
    <mergeCell ref="H1:I1"/>
    <mergeCell ref="F13:G13"/>
    <mergeCell ref="C8:I8"/>
    <mergeCell ref="F10:F11"/>
    <mergeCell ref="G10:G11"/>
    <mergeCell ref="D10:E11"/>
  </mergeCells>
  <phoneticPr fontId="1"/>
  <dataValidations xWindow="291" yWindow="497" count="5">
    <dataValidation type="list" allowBlank="1" showInputMessage="1" showErrorMessage="1" promptTitle="部会名" sqref="G18:G47" xr:uid="{A6FB2E81-5AB7-4591-8DEF-B122E20C26D0}">
      <formula1>$K$18:$K$43</formula1>
    </dataValidation>
    <dataValidation allowBlank="1" showInputMessage="1" showErrorMessage="1" promptTitle="下から確認し、数字だけを直接入力する" prompt="１岐阜市　２羽島市　３各務原市　４山県市_x000a_５瑞穂市　６本巣市　７羽島郡　８本巣郡　_x000a_９大垣市　10海津市　11養老郡　12不破郡_x000a_13安八郡　14揖斐郡　15関市　16美濃市　_x000a_17郡上市　18美濃加茂市　19可児市　_x000a_20加茂郡　21可児郡　22多治見市　_x000a_23土岐市　24瑞浪市　25恵那市　26中津川市　_x000a_27高山市　28飛騨市　29下呂市　30大野郡_x000a_" sqref="C10" xr:uid="{AC205A7E-E75F-43B6-8535-0EAD1C112B72}"/>
    <dataValidation allowBlank="1" showInputMessage="1" showErrorMessage="1" prompt="それぞれの郡市で使用する学番を入力する。" sqref="C11" xr:uid="{B032F3D6-AFB2-445C-A08B-276C8D4FE659}"/>
    <dataValidation type="list" allowBlank="1" showInputMessage="1" showErrorMessage="1" sqref="E13" xr:uid="{EEE06811-EB70-4766-930D-9927BA11771E}">
      <formula1>$N$24:$N$26</formula1>
    </dataValidation>
    <dataValidation type="list" allowBlank="1" showInputMessage="1" showErrorMessage="1" promptTitle="役職・所属" prompt="校長～栄養の他は、学年（主任・担任・F）から選ぶ" sqref="E18:E47" xr:uid="{EDADB227-8931-4051-A40B-3328DB416651}">
      <formula1>$L$18:$L$58</formula1>
    </dataValidation>
  </dataValidations>
  <pageMargins left="0.25" right="0.25" top="0.75" bottom="0.75" header="0.3" footer="0.3"/>
  <pageSetup paperSize="9" scale="9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学校別会員名簿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tatsuya</dc:creator>
  <cp:lastModifiedBy>教育研究会 岐阜県</cp:lastModifiedBy>
  <cp:lastPrinted>2020-01-24T09:26:04Z</cp:lastPrinted>
  <dcterms:created xsi:type="dcterms:W3CDTF">2019-08-17T02:31:59Z</dcterms:created>
  <dcterms:modified xsi:type="dcterms:W3CDTF">2024-01-22T07:08:33Z</dcterms:modified>
</cp:coreProperties>
</file>